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6\1 výzva\"/>
    </mc:Choice>
  </mc:AlternateContent>
  <xr:revisionPtr revIDLastSave="0" documentId="13_ncr:1_{6F2EF4AE-EDF6-41B0-A8E0-C7B445DBB6A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7" i="1" l="1"/>
  <c r="T18" i="1"/>
  <c r="S18" i="1"/>
  <c r="P18" i="1"/>
  <c r="P17" i="1"/>
  <c r="T20" i="1" l="1"/>
  <c r="S21" i="1"/>
  <c r="S17" i="1"/>
  <c r="S16" i="1"/>
  <c r="T16" i="1"/>
  <c r="S19" i="1"/>
  <c r="T19" i="1"/>
  <c r="P16" i="1"/>
  <c r="P19" i="1"/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P9" i="1"/>
  <c r="P10" i="1"/>
  <c r="P11" i="1"/>
  <c r="P12" i="1"/>
  <c r="P13" i="1"/>
  <c r="P14" i="1"/>
  <c r="P15" i="1"/>
  <c r="T8" i="1" l="1"/>
  <c r="S20" i="1"/>
  <c r="P20" i="1"/>
  <c r="S7" i="1"/>
  <c r="T7" i="1"/>
  <c r="S8" i="1"/>
  <c r="P7" i="1"/>
  <c r="P8" i="1"/>
  <c r="Q24" i="1" l="1"/>
  <c r="R24" i="1"/>
</calcChain>
</file>

<file path=xl/sharedStrings.xml><?xml version="1.0" encoding="utf-8"?>
<sst xmlns="http://schemas.openxmlformats.org/spreadsheetml/2006/main" count="138" uniqueCount="92">
  <si>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</si>
  <si>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</si>
  <si>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</si>
  <si>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</si>
  <si>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</si>
  <si>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</si>
  <si>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</si>
  <si>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</si>
  <si>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</si>
  <si>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</si>
  <si>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</si>
  <si>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</si>
  <si>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30233100-2 - Počítačové paměťové jednotky </t>
  </si>
  <si>
    <t xml:space="preserve">30237200-1 - Počítačová příslušenství </t>
  </si>
  <si>
    <t xml:space="preserve">30237220-7 - Podložky pod myš </t>
  </si>
  <si>
    <t xml:space="preserve">30237410-6 - Počítačová myš </t>
  </si>
  <si>
    <t>30237460-1 - Počítačové klávesnice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</si>
  <si>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</si>
  <si>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</si>
  <si>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</si>
  <si>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</si>
  <si>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</si>
  <si>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</si>
  <si>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</si>
  <si>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</si>
  <si>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</si>
  <si>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</si>
  <si>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</si>
  <si>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</si>
  <si>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</si>
  <si>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</si>
  <si>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</si>
  <si>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</si>
  <si>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</si>
  <si>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</si>
  <si>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</si>
  <si>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</si>
  <si>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</si>
  <si>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</si>
  <si>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</si>
  <si>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20.12.2024</t>
  </si>
  <si>
    <t xml:space="preserve">Příloha č. 2 Kupní smlouvy - technická specifikace
Výpočetní technika (III.) 166 - 2024 </t>
  </si>
  <si>
    <t>Nabíječka 20W do sítě univerzální</t>
  </si>
  <si>
    <t>Klávesnice</t>
  </si>
  <si>
    <t>Klávesnice multimediální</t>
  </si>
  <si>
    <t>Podložka pod myš</t>
  </si>
  <si>
    <t>Myš k PC</t>
  </si>
  <si>
    <t>Napájecí adaptér DC24V</t>
  </si>
  <si>
    <t>Sada kabelů USB</t>
  </si>
  <si>
    <t>sada</t>
  </si>
  <si>
    <t>SGS-2022-022-Prof. Schlegel</t>
  </si>
  <si>
    <t>Adéla Půčková,
 Tel.: 37763 2541</t>
  </si>
  <si>
    <t>Technická 8, 
301 00 Plzeň,
Fakulta aplikovaných věd - Nové technologie pro informační společnost (NTIS),
místnost UN 607</t>
  </si>
  <si>
    <t>Severa - rezerva, Bláha</t>
  </si>
  <si>
    <t>Slavíček, rezerva</t>
  </si>
  <si>
    <t>Škarda</t>
  </si>
  <si>
    <t>Slavíček, 2x rezerva</t>
  </si>
  <si>
    <t>Reitinger, 4x rezerva</t>
  </si>
  <si>
    <t>Bláha</t>
  </si>
  <si>
    <t>Severa</t>
  </si>
  <si>
    <t>Nabíječka do sítě univerzální, 1x USB-A, 1x USB-C, výkon alespoň 20W, podpora rychlonabíjení QC3.0, Power Delivery 3.0, 4Safe - ochrana proti zkratu, přepětí, přetížení a přehřátí.</t>
  </si>
  <si>
    <t>Kancelářská klávesnice, membránová, drátová, česká lokalizace kláves, USB - A, tichá.</t>
  </si>
  <si>
    <t>Kancelářská klávesnice, český layout kláves, černá barva kláves, drátové připojení přes rozhraní USB-A, membránové spínače, samostatná klávesa pro zpětné lomítko v pravé části v oblasti Enteru, samostatné multimediální klávesy (multimediální funcke nejsou přístupné přes kombinaci tlačítek "FN"+Fx), otočný ovladač hlasitosti.</t>
  </si>
  <si>
    <t>Podložka pod myš, opletené okraje, protiskluzová spodní vrstva, materiál textil (polyester) a guma, barva černá.
Rozměry min. 290 x 240 x 3 mm, max. 300 × 250 × 4 mm. (Někdy značeno jako velikost M).</t>
  </si>
  <si>
    <t>Kancelářská myš, drátová, optický senzor s rozlišením alespoň 3 600 DPI, 3 tlačítka, ergonomický design, pro praváky, tichá.</t>
  </si>
  <si>
    <t>Alespoň 60W.</t>
  </si>
  <si>
    <t>Nabíjecí a datový kabel s konektory USB-C a Lightning, délka 3 m, kevlarový oplet.</t>
  </si>
  <si>
    <t>Kabel USB-C 2 Lightning</t>
  </si>
  <si>
    <t>5x USB-A - USB mini - délka min. 1,8 m, max. 2 m.
5x USB-A - USB micro - délka 1 m.
2x USB-A - USB micro - délka min. 1,8 m, max. 2 m.
10x USB-A - USB-C - délka 1 m.
5x USB-A - USB-C - délka 2 m.
10x USB-C - USB-C - délka 1 m podpora PD
10x USB-C - USB-C - délka 2 m podpora PD</t>
  </si>
  <si>
    <t>WiFi LTE router</t>
  </si>
  <si>
    <t>Severa 2x</t>
  </si>
  <si>
    <t>Min. 4x GbE LAN, Wifi 2,4, alespoň 802.11ax, včetně LTE modemu, kompatibilní se systémem RouterOS, který se využívá v ostatní síťové infrastruktuře.</t>
  </si>
  <si>
    <t>Dotykové pero</t>
  </si>
  <si>
    <t>Dotykové pero kompatibilní s tabletem Apple iPad Air 2019 (původně se jednalo o pero 1. generace).</t>
  </si>
  <si>
    <t>Název projektu: Pokročilá AI robotika pro výrobu a inspekci složitých komponent a její demonstrační aplikace (ICIAD)
Číslo projektu: TM04000031</t>
  </si>
  <si>
    <t>Goubej</t>
  </si>
  <si>
    <t>NVMe SSD</t>
  </si>
  <si>
    <t>Bezdrátová myš</t>
  </si>
  <si>
    <t>Externí SSD</t>
  </si>
  <si>
    <t>PC Workstation</t>
  </si>
  <si>
    <t>Technická 8, 
301 00 Plzeň,
Fakulta aplikovaných věd - Nové technologie pro informační společnost (NTIS),
místnost UN 607Místnost UN607</t>
  </si>
  <si>
    <t>Tomáš Ausberger (TZDH00300262886)</t>
  </si>
  <si>
    <t>Jiří Faist (TZ252599)</t>
  </si>
  <si>
    <t>Tomáš Myslivec (TZ256952)
Pavel Balda (TZ248845)</t>
  </si>
  <si>
    <t>Pišl</t>
  </si>
  <si>
    <t xml:space="preserve">Název projektu: Centrum pokročilých jaderných technologií II (CANUT)
Číslo projektu: TN02000012 </t>
  </si>
  <si>
    <t>Velikost paměti nejméně 2 TB. 
M.2 PCIe 4x4 NVMe 2280. 
Kompatibilní s počítačem HP Z2 SFF Base Unit G9 450W RCTO. 
Minimální rychlost čtení 7000 MB/s.
Minimální rychlost zápisu 6000 MB/s.
Minimální životnost 1000 TBW.</t>
  </si>
  <si>
    <t>Bezdrátová laserová myš pravoruká s rozhraním Bluetooth a USB-C, citlivost snímače alespoň 8000 DPI, baterie Li-Pol, alespoň 5 tlačítek, dvě scrollovací kolečka, hlavní scrollovací kolečko se setrvačníkem a technologií hyperscroll, černá barva.</t>
  </si>
  <si>
    <t>Externí disk 2000 GB - SSD úložiště, 
s připojením min. USB 3.2 Gen 2 (USB 3.1),
rychlost čtení min. 1050 MB/s, 
rychlost zápisu min. 1000 MB/s, 
stupeň krytí min. IP 55, 
min. AES-256 šifrování, 
materiál guma, 
kabel a redukce součástí balení, 
rozměry max. 35 × 103 × 50 mm (V×Š×H), 
hmotnost max. 79 g.</t>
  </si>
  <si>
    <t xml:space="preserve">Záruka alespoň 36 měsíců na místě s reakcí následující den (On site NBD). </t>
  </si>
  <si>
    <t>Operační systém Windows 11 Pro, předinstalovaný (nesmí to být licence typu K12 (EDU)). Kompatibilní se SW Intel Parallel Studio. 
OS Windows požadujeme z důvodu kompatibility s interními aplikacemi ZČU (Stag, Magion,...).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</si>
  <si>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Výkon procesoru v Passmark CPU více než 40 000 bodů, single-thread více než 4100 bodů, minimálně 16 fyzických jader, cache alespoň 30 MB. 
Operační paměť min. 32 GB DDR5, minimálně 2x volný slot. 
NVMe SSD disk o kapacitě alespoň 1000 MB, minimálně 1x volný slot NVMe, 1x volný slot pro 3,5'' disk a 1x volný slot pro 2,5'' disk. 
Gb Ethernet, alespoň 5x USB3.0 nebo vyšší, 2x DisplayPort. 
Možnost otevření skříně počítače bez ztráty záruky.
Záruka alespoň 36 měsíců na místě s reakcí následující den (On site NBD).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</si>
</sst>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215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15" fillId="6" borderId="24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 wrapText="1"/>
    </xf>
    <xf numFmtId="0" fontId="12" fillId="3" borderId="24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0" fontId="26" fillId="4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15" fillId="6" borderId="6" xfId="0" applyFont="1" applyFill="1" applyBorder="1" applyAlignment="1" applyProtection="1">
      <alignment horizontal="center" vertical="center" wrapText="1"/>
    </xf>
    <xf numFmtId="0" fontId="4" fillId="6" borderId="6" xfId="0" applyFont="1" applyFill="1" applyBorder="1" applyAlignment="1" applyProtection="1">
      <alignment horizontal="center" vertical="center" wrapText="1"/>
    </xf>
    <xf numFmtId="0" fontId="12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7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left" vertical="center" wrapText="1" indent="1"/>
    </xf>
    <xf numFmtId="0" fontId="26" fillId="4" borderId="29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9" fillId="3" borderId="29" xfId="0" applyFon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26" fillId="4" borderId="23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9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15" fillId="6" borderId="23" xfId="0" applyFont="1" applyFill="1" applyBorder="1" applyAlignment="1" applyProtection="1">
      <alignment horizontal="center" vertical="center" wrapText="1"/>
    </xf>
    <xf numFmtId="3" fontId="0" fillId="2" borderId="30" xfId="0" applyNumberForma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15" fillId="6" borderId="25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9" fillId="3" borderId="25" xfId="0" applyFont="1" applyFill="1" applyBorder="1" applyAlignment="1" applyProtection="1">
      <alignment horizontal="center" vertical="center" wrapText="1"/>
    </xf>
    <xf numFmtId="3" fontId="0" fillId="2" borderId="31" xfId="0" applyNumberForma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0" fontId="26" fillId="4" borderId="26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15" fillId="6" borderId="26" xfId="0" applyFont="1" applyFill="1" applyBorder="1" applyAlignment="1" applyProtection="1">
      <alignment horizontal="center" vertical="center" wrapText="1"/>
    </xf>
    <xf numFmtId="0" fontId="4" fillId="6" borderId="26" xfId="0" applyFont="1" applyFill="1" applyBorder="1" applyAlignment="1" applyProtection="1">
      <alignment horizontal="center" vertical="center" wrapText="1"/>
    </xf>
    <xf numFmtId="0" fontId="12" fillId="3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164" fontId="14" fillId="0" borderId="12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9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26" fillId="4" borderId="27" xfId="0" applyFont="1" applyFill="1" applyBorder="1" applyAlignment="1" applyProtection="1">
      <alignment horizontal="center" vertical="center" wrapTex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1"/>
  <sheetViews>
    <sheetView tabSelected="1" topLeftCell="C19" zoomScaleNormal="100" workbookViewId="0">
      <selection activeCell="H20" sqref="H2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96" customWidth="1"/>
    <col min="5" max="5" width="10.5703125" style="22" customWidth="1"/>
    <col min="6" max="6" width="129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0.7109375" style="1" customWidth="1"/>
    <col min="12" max="12" width="30.140625" style="1" customWidth="1"/>
    <col min="13" max="13" width="29.7109375" style="1" customWidth="1"/>
    <col min="14" max="14" width="35.5703125" style="6" customWidth="1"/>
    <col min="15" max="15" width="27.28515625" style="6" customWidth="1"/>
    <col min="16" max="16" width="19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18</v>
      </c>
      <c r="D6" s="29" t="s">
        <v>4</v>
      </c>
      <c r="E6" s="29" t="s">
        <v>19</v>
      </c>
      <c r="F6" s="29" t="s">
        <v>20</v>
      </c>
      <c r="G6" s="30" t="s">
        <v>35</v>
      </c>
      <c r="H6" s="30" t="s">
        <v>29</v>
      </c>
      <c r="I6" s="31" t="s">
        <v>21</v>
      </c>
      <c r="J6" s="29" t="s">
        <v>22</v>
      </c>
      <c r="K6" s="29" t="s">
        <v>39</v>
      </c>
      <c r="L6" s="32" t="s">
        <v>23</v>
      </c>
      <c r="M6" s="33" t="s">
        <v>24</v>
      </c>
      <c r="N6" s="32" t="s">
        <v>25</v>
      </c>
      <c r="O6" s="29" t="s">
        <v>33</v>
      </c>
      <c r="P6" s="32" t="s">
        <v>26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27</v>
      </c>
      <c r="V6" s="32" t="s">
        <v>28</v>
      </c>
    </row>
    <row r="7" spans="1:22" ht="50.25" customHeight="1" thickTop="1" x14ac:dyDescent="0.25">
      <c r="A7" s="36"/>
      <c r="B7" s="37">
        <v>1</v>
      </c>
      <c r="C7" s="38" t="s">
        <v>42</v>
      </c>
      <c r="D7" s="39">
        <v>10</v>
      </c>
      <c r="E7" s="40" t="s">
        <v>32</v>
      </c>
      <c r="F7" s="41" t="s">
        <v>60</v>
      </c>
      <c r="G7" s="198"/>
      <c r="H7" s="42" t="s">
        <v>36</v>
      </c>
      <c r="I7" s="43" t="s">
        <v>37</v>
      </c>
      <c r="J7" s="44" t="s">
        <v>38</v>
      </c>
      <c r="K7" s="45" t="s">
        <v>50</v>
      </c>
      <c r="L7" s="46"/>
      <c r="M7" s="47" t="s">
        <v>51</v>
      </c>
      <c r="N7" s="47" t="s">
        <v>52</v>
      </c>
      <c r="O7" s="48" t="s">
        <v>40</v>
      </c>
      <c r="P7" s="49">
        <f>D7*Q7</f>
        <v>3000</v>
      </c>
      <c r="Q7" s="50">
        <v>300</v>
      </c>
      <c r="R7" s="207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 t="s">
        <v>53</v>
      </c>
      <c r="V7" s="54" t="s">
        <v>13</v>
      </c>
    </row>
    <row r="8" spans="1:22" ht="30" customHeight="1" x14ac:dyDescent="0.25">
      <c r="A8" s="36"/>
      <c r="B8" s="55">
        <v>2</v>
      </c>
      <c r="C8" s="56" t="s">
        <v>43</v>
      </c>
      <c r="D8" s="57">
        <v>2</v>
      </c>
      <c r="E8" s="58" t="s">
        <v>32</v>
      </c>
      <c r="F8" s="59" t="s">
        <v>61</v>
      </c>
      <c r="G8" s="199"/>
      <c r="H8" s="60" t="s">
        <v>36</v>
      </c>
      <c r="I8" s="61"/>
      <c r="J8" s="62"/>
      <c r="K8" s="61"/>
      <c r="L8" s="63"/>
      <c r="M8" s="64"/>
      <c r="N8" s="64"/>
      <c r="O8" s="65"/>
      <c r="P8" s="66">
        <f>D8*Q8</f>
        <v>840</v>
      </c>
      <c r="Q8" s="67">
        <v>420</v>
      </c>
      <c r="R8" s="208"/>
      <c r="S8" s="68">
        <f>D8*R8</f>
        <v>0</v>
      </c>
      <c r="T8" s="69" t="str">
        <f t="shared" si="0"/>
        <v xml:space="preserve"> </v>
      </c>
      <c r="U8" s="70" t="s">
        <v>54</v>
      </c>
      <c r="V8" s="71" t="s">
        <v>16</v>
      </c>
    </row>
    <row r="9" spans="1:22" ht="64.5" customHeight="1" x14ac:dyDescent="0.25">
      <c r="A9" s="36"/>
      <c r="B9" s="55">
        <v>3</v>
      </c>
      <c r="C9" s="56" t="s">
        <v>44</v>
      </c>
      <c r="D9" s="57">
        <v>1</v>
      </c>
      <c r="E9" s="58" t="s">
        <v>32</v>
      </c>
      <c r="F9" s="59" t="s">
        <v>62</v>
      </c>
      <c r="G9" s="199"/>
      <c r="H9" s="60" t="s">
        <v>36</v>
      </c>
      <c r="I9" s="61"/>
      <c r="J9" s="62"/>
      <c r="K9" s="61"/>
      <c r="L9" s="63"/>
      <c r="M9" s="64"/>
      <c r="N9" s="64"/>
      <c r="O9" s="65"/>
      <c r="P9" s="66">
        <f>D9*Q9</f>
        <v>600</v>
      </c>
      <c r="Q9" s="67">
        <v>600</v>
      </c>
      <c r="R9" s="208"/>
      <c r="S9" s="68">
        <f>D9*R9</f>
        <v>0</v>
      </c>
      <c r="T9" s="69" t="str">
        <f t="shared" ref="T9:T15" si="1">IF(ISNUMBER(R9), IF(R9&gt;Q9,"NEVYHOVUJE","VYHOVUJE")," ")</f>
        <v xml:space="preserve"> </v>
      </c>
      <c r="U9" s="70" t="s">
        <v>55</v>
      </c>
      <c r="V9" s="72"/>
    </row>
    <row r="10" spans="1:22" ht="47.25" customHeight="1" x14ac:dyDescent="0.25">
      <c r="A10" s="36"/>
      <c r="B10" s="55">
        <v>4</v>
      </c>
      <c r="C10" s="56" t="s">
        <v>45</v>
      </c>
      <c r="D10" s="57">
        <v>5</v>
      </c>
      <c r="E10" s="58" t="s">
        <v>32</v>
      </c>
      <c r="F10" s="59" t="s">
        <v>63</v>
      </c>
      <c r="G10" s="199"/>
      <c r="H10" s="60" t="s">
        <v>36</v>
      </c>
      <c r="I10" s="61"/>
      <c r="J10" s="62"/>
      <c r="K10" s="61"/>
      <c r="L10" s="63"/>
      <c r="M10" s="64"/>
      <c r="N10" s="64"/>
      <c r="O10" s="65"/>
      <c r="P10" s="66">
        <f>D10*Q10</f>
        <v>750</v>
      </c>
      <c r="Q10" s="67">
        <v>150</v>
      </c>
      <c r="R10" s="208"/>
      <c r="S10" s="68">
        <f>D10*R10</f>
        <v>0</v>
      </c>
      <c r="T10" s="69" t="str">
        <f t="shared" si="1"/>
        <v xml:space="preserve"> </v>
      </c>
      <c r="U10" s="70" t="s">
        <v>55</v>
      </c>
      <c r="V10" s="73" t="s">
        <v>14</v>
      </c>
    </row>
    <row r="11" spans="1:22" ht="30.75" customHeight="1" x14ac:dyDescent="0.25">
      <c r="A11" s="36"/>
      <c r="B11" s="55">
        <v>5</v>
      </c>
      <c r="C11" s="56" t="s">
        <v>46</v>
      </c>
      <c r="D11" s="57">
        <v>3</v>
      </c>
      <c r="E11" s="58" t="s">
        <v>32</v>
      </c>
      <c r="F11" s="59" t="s">
        <v>64</v>
      </c>
      <c r="G11" s="199"/>
      <c r="H11" s="60" t="s">
        <v>36</v>
      </c>
      <c r="I11" s="61"/>
      <c r="J11" s="62"/>
      <c r="K11" s="61"/>
      <c r="L11" s="63"/>
      <c r="M11" s="64"/>
      <c r="N11" s="64"/>
      <c r="O11" s="65"/>
      <c r="P11" s="66">
        <f>D11*Q11</f>
        <v>1200</v>
      </c>
      <c r="Q11" s="67">
        <v>400</v>
      </c>
      <c r="R11" s="208"/>
      <c r="S11" s="68">
        <f>D11*R11</f>
        <v>0</v>
      </c>
      <c r="T11" s="69" t="str">
        <f t="shared" si="1"/>
        <v xml:space="preserve"> </v>
      </c>
      <c r="U11" s="70" t="s">
        <v>56</v>
      </c>
      <c r="V11" s="73" t="s">
        <v>15</v>
      </c>
    </row>
    <row r="12" spans="1:22" ht="33.75" customHeight="1" x14ac:dyDescent="0.25">
      <c r="A12" s="36"/>
      <c r="B12" s="55">
        <v>6</v>
      </c>
      <c r="C12" s="56" t="s">
        <v>47</v>
      </c>
      <c r="D12" s="57">
        <v>5</v>
      </c>
      <c r="E12" s="58" t="s">
        <v>32</v>
      </c>
      <c r="F12" s="59" t="s">
        <v>65</v>
      </c>
      <c r="G12" s="199"/>
      <c r="H12" s="60" t="s">
        <v>36</v>
      </c>
      <c r="I12" s="61"/>
      <c r="J12" s="62"/>
      <c r="K12" s="61"/>
      <c r="L12" s="63"/>
      <c r="M12" s="64"/>
      <c r="N12" s="64"/>
      <c r="O12" s="65"/>
      <c r="P12" s="66">
        <f>D12*Q12</f>
        <v>3000</v>
      </c>
      <c r="Q12" s="67">
        <v>600</v>
      </c>
      <c r="R12" s="208"/>
      <c r="S12" s="68">
        <f>D12*R12</f>
        <v>0</v>
      </c>
      <c r="T12" s="69" t="str">
        <f t="shared" si="1"/>
        <v xml:space="preserve"> </v>
      </c>
      <c r="U12" s="70" t="s">
        <v>57</v>
      </c>
      <c r="V12" s="71" t="s">
        <v>13</v>
      </c>
    </row>
    <row r="13" spans="1:22" ht="29.25" customHeight="1" x14ac:dyDescent="0.25">
      <c r="A13" s="36"/>
      <c r="B13" s="55">
        <v>7</v>
      </c>
      <c r="C13" s="74" t="s">
        <v>67</v>
      </c>
      <c r="D13" s="57">
        <v>1</v>
      </c>
      <c r="E13" s="58" t="s">
        <v>32</v>
      </c>
      <c r="F13" s="59" t="s">
        <v>66</v>
      </c>
      <c r="G13" s="199"/>
      <c r="H13" s="60" t="s">
        <v>36</v>
      </c>
      <c r="I13" s="61"/>
      <c r="J13" s="62"/>
      <c r="K13" s="61"/>
      <c r="L13" s="63"/>
      <c r="M13" s="64"/>
      <c r="N13" s="64"/>
      <c r="O13" s="65"/>
      <c r="P13" s="66">
        <f>D13*Q13</f>
        <v>850</v>
      </c>
      <c r="Q13" s="67">
        <v>850</v>
      </c>
      <c r="R13" s="208"/>
      <c r="S13" s="68">
        <f>D13*R13</f>
        <v>0</v>
      </c>
      <c r="T13" s="69" t="str">
        <f t="shared" si="1"/>
        <v xml:space="preserve"> </v>
      </c>
      <c r="U13" s="70" t="s">
        <v>58</v>
      </c>
      <c r="V13" s="75"/>
    </row>
    <row r="14" spans="1:22" ht="138.75" customHeight="1" thickBot="1" x14ac:dyDescent="0.3">
      <c r="A14" s="36"/>
      <c r="B14" s="76">
        <v>8</v>
      </c>
      <c r="C14" s="77" t="s">
        <v>48</v>
      </c>
      <c r="D14" s="78">
        <v>1</v>
      </c>
      <c r="E14" s="79" t="s">
        <v>49</v>
      </c>
      <c r="F14" s="80" t="s">
        <v>68</v>
      </c>
      <c r="G14" s="200"/>
      <c r="H14" s="81" t="s">
        <v>36</v>
      </c>
      <c r="I14" s="82"/>
      <c r="J14" s="83"/>
      <c r="K14" s="82"/>
      <c r="L14" s="84"/>
      <c r="M14" s="85"/>
      <c r="N14" s="85"/>
      <c r="O14" s="86"/>
      <c r="P14" s="87">
        <f>D14*Q14</f>
        <v>3800</v>
      </c>
      <c r="Q14" s="88">
        <v>3800</v>
      </c>
      <c r="R14" s="209"/>
      <c r="S14" s="89">
        <f>D14*R14</f>
        <v>0</v>
      </c>
      <c r="T14" s="90" t="str">
        <f t="shared" si="1"/>
        <v xml:space="preserve"> </v>
      </c>
      <c r="U14" s="91" t="s">
        <v>59</v>
      </c>
      <c r="V14" s="92"/>
    </row>
    <row r="15" spans="1:22" ht="108.75" customHeight="1" thickBot="1" x14ac:dyDescent="0.3">
      <c r="A15" s="36"/>
      <c r="B15" s="93">
        <v>9</v>
      </c>
      <c r="C15" s="94" t="s">
        <v>69</v>
      </c>
      <c r="D15" s="95">
        <v>2</v>
      </c>
      <c r="E15" s="96" t="s">
        <v>32</v>
      </c>
      <c r="F15" s="97" t="s">
        <v>71</v>
      </c>
      <c r="G15" s="201"/>
      <c r="H15" s="98" t="s">
        <v>36</v>
      </c>
      <c r="I15" s="99" t="s">
        <v>37</v>
      </c>
      <c r="J15" s="100" t="s">
        <v>38</v>
      </c>
      <c r="K15" s="101" t="s">
        <v>74</v>
      </c>
      <c r="L15" s="102"/>
      <c r="M15" s="103" t="s">
        <v>51</v>
      </c>
      <c r="N15" s="103" t="s">
        <v>52</v>
      </c>
      <c r="O15" s="104" t="s">
        <v>40</v>
      </c>
      <c r="P15" s="105">
        <f>D15*Q15</f>
        <v>3700</v>
      </c>
      <c r="Q15" s="106">
        <v>1850</v>
      </c>
      <c r="R15" s="210"/>
      <c r="S15" s="107">
        <f>D15*R15</f>
        <v>0</v>
      </c>
      <c r="T15" s="108" t="str">
        <f t="shared" si="1"/>
        <v xml:space="preserve"> </v>
      </c>
      <c r="U15" s="109" t="s">
        <v>70</v>
      </c>
      <c r="V15" s="110" t="s">
        <v>17</v>
      </c>
    </row>
    <row r="16" spans="1:22" ht="103.9" customHeight="1" thickBot="1" x14ac:dyDescent="0.3">
      <c r="A16" s="36"/>
      <c r="B16" s="93">
        <v>10</v>
      </c>
      <c r="C16" s="94" t="s">
        <v>72</v>
      </c>
      <c r="D16" s="95">
        <v>1</v>
      </c>
      <c r="E16" s="96" t="s">
        <v>32</v>
      </c>
      <c r="F16" s="111" t="s">
        <v>73</v>
      </c>
      <c r="G16" s="201"/>
      <c r="H16" s="98" t="s">
        <v>36</v>
      </c>
      <c r="I16" s="112" t="s">
        <v>37</v>
      </c>
      <c r="J16" s="100" t="s">
        <v>38</v>
      </c>
      <c r="K16" s="112" t="s">
        <v>74</v>
      </c>
      <c r="L16" s="102"/>
      <c r="M16" s="103" t="s">
        <v>51</v>
      </c>
      <c r="N16" s="103" t="s">
        <v>52</v>
      </c>
      <c r="O16" s="104" t="s">
        <v>40</v>
      </c>
      <c r="P16" s="105">
        <f>D16*Q16</f>
        <v>2310</v>
      </c>
      <c r="Q16" s="106">
        <v>2310</v>
      </c>
      <c r="R16" s="210"/>
      <c r="S16" s="107">
        <f>D16*R16</f>
        <v>0</v>
      </c>
      <c r="T16" s="108" t="str">
        <f t="shared" ref="T16:T19" si="2">IF(ISNUMBER(R16), IF(R16&gt;Q16,"NEVYHOVUJE","VYHOVUJE")," ")</f>
        <v xml:space="preserve"> </v>
      </c>
      <c r="U16" s="109" t="s">
        <v>75</v>
      </c>
      <c r="V16" s="113" t="s">
        <v>13</v>
      </c>
    </row>
    <row r="17" spans="1:22" ht="103.15" customHeight="1" x14ac:dyDescent="0.25">
      <c r="A17" s="36"/>
      <c r="B17" s="114">
        <v>11</v>
      </c>
      <c r="C17" s="115" t="s">
        <v>76</v>
      </c>
      <c r="D17" s="116">
        <v>1</v>
      </c>
      <c r="E17" s="117" t="s">
        <v>32</v>
      </c>
      <c r="F17" s="118" t="s">
        <v>86</v>
      </c>
      <c r="G17" s="202"/>
      <c r="H17" s="119" t="s">
        <v>36</v>
      </c>
      <c r="I17" s="120" t="s">
        <v>37</v>
      </c>
      <c r="J17" s="121" t="s">
        <v>38</v>
      </c>
      <c r="K17" s="122" t="s">
        <v>85</v>
      </c>
      <c r="L17" s="123"/>
      <c r="M17" s="124" t="s">
        <v>51</v>
      </c>
      <c r="N17" s="124" t="s">
        <v>80</v>
      </c>
      <c r="O17" s="125" t="s">
        <v>40</v>
      </c>
      <c r="P17" s="126">
        <f>D17*Q17</f>
        <v>4500</v>
      </c>
      <c r="Q17" s="127">
        <v>4500</v>
      </c>
      <c r="R17" s="211"/>
      <c r="S17" s="128">
        <f>D17*R17</f>
        <v>0</v>
      </c>
      <c r="T17" s="129" t="str">
        <f t="shared" ref="T17" si="3">IF(ISNUMBER(R17), IF(R17&gt;Q17,"NEVYHOVUJE","VYHOVUJE")," ")</f>
        <v xml:space="preserve"> </v>
      </c>
      <c r="U17" s="130" t="s">
        <v>81</v>
      </c>
      <c r="V17" s="131" t="s">
        <v>12</v>
      </c>
    </row>
    <row r="18" spans="1:22" ht="64.5" customHeight="1" x14ac:dyDescent="0.25">
      <c r="A18" s="36"/>
      <c r="B18" s="132">
        <v>12</v>
      </c>
      <c r="C18" s="133" t="s">
        <v>77</v>
      </c>
      <c r="D18" s="134">
        <v>1</v>
      </c>
      <c r="E18" s="135" t="s">
        <v>32</v>
      </c>
      <c r="F18" s="136" t="s">
        <v>87</v>
      </c>
      <c r="G18" s="203"/>
      <c r="H18" s="137" t="s">
        <v>36</v>
      </c>
      <c r="I18" s="138"/>
      <c r="J18" s="62"/>
      <c r="K18" s="138"/>
      <c r="L18" s="63"/>
      <c r="M18" s="139"/>
      <c r="N18" s="139"/>
      <c r="O18" s="65"/>
      <c r="P18" s="140">
        <f>D18*Q18</f>
        <v>2065</v>
      </c>
      <c r="Q18" s="141">
        <v>2065</v>
      </c>
      <c r="R18" s="212"/>
      <c r="S18" s="142">
        <f>D18*R18</f>
        <v>0</v>
      </c>
      <c r="T18" s="143" t="str">
        <f t="shared" ref="T18" si="4">IF(ISNUMBER(R18), IF(R18&gt;Q18,"NEVYHOVUJE","VYHOVUJE")," ")</f>
        <v xml:space="preserve"> </v>
      </c>
      <c r="U18" s="144" t="s">
        <v>82</v>
      </c>
      <c r="V18" s="145" t="s">
        <v>15</v>
      </c>
    </row>
    <row r="19" spans="1:22" ht="169.15" customHeight="1" x14ac:dyDescent="0.25">
      <c r="A19" s="36"/>
      <c r="B19" s="55">
        <v>13</v>
      </c>
      <c r="C19" s="56" t="s">
        <v>78</v>
      </c>
      <c r="D19" s="57">
        <v>2</v>
      </c>
      <c r="E19" s="58" t="s">
        <v>32</v>
      </c>
      <c r="F19" s="146" t="s">
        <v>88</v>
      </c>
      <c r="G19" s="199"/>
      <c r="H19" s="60" t="s">
        <v>36</v>
      </c>
      <c r="I19" s="138"/>
      <c r="J19" s="62"/>
      <c r="K19" s="138"/>
      <c r="L19" s="147"/>
      <c r="M19" s="139"/>
      <c r="N19" s="139"/>
      <c r="O19" s="65"/>
      <c r="P19" s="66">
        <f>D19*Q19</f>
        <v>7600</v>
      </c>
      <c r="Q19" s="67">
        <v>3800</v>
      </c>
      <c r="R19" s="208"/>
      <c r="S19" s="68">
        <f>D19*R19</f>
        <v>0</v>
      </c>
      <c r="T19" s="69" t="str">
        <f t="shared" si="2"/>
        <v xml:space="preserve"> </v>
      </c>
      <c r="U19" s="70" t="s">
        <v>83</v>
      </c>
      <c r="V19" s="73" t="s">
        <v>12</v>
      </c>
    </row>
    <row r="20" spans="1:22" ht="128.44999999999999" customHeight="1" x14ac:dyDescent="0.25">
      <c r="A20" s="36"/>
      <c r="B20" s="148">
        <v>14</v>
      </c>
      <c r="C20" s="149" t="s">
        <v>79</v>
      </c>
      <c r="D20" s="150">
        <v>1</v>
      </c>
      <c r="E20" s="151" t="s">
        <v>32</v>
      </c>
      <c r="F20" s="152" t="s">
        <v>91</v>
      </c>
      <c r="G20" s="204"/>
      <c r="H20" s="206"/>
      <c r="I20" s="138"/>
      <c r="J20" s="62"/>
      <c r="K20" s="138"/>
      <c r="L20" s="153" t="s">
        <v>89</v>
      </c>
      <c r="M20" s="139"/>
      <c r="N20" s="139"/>
      <c r="O20" s="65"/>
      <c r="P20" s="154">
        <f>D20*Q20</f>
        <v>35000</v>
      </c>
      <c r="Q20" s="155">
        <v>35000</v>
      </c>
      <c r="R20" s="213"/>
      <c r="S20" s="156">
        <f>D20*R20</f>
        <v>0</v>
      </c>
      <c r="T20" s="157" t="str">
        <f>IF(ISNUMBER(R20+R21), IF(R20+R21&gt;Q20,"NEVYHOVUJE","VYHOVUJE")," ")</f>
        <v>VYHOVUJE</v>
      </c>
      <c r="U20" s="158" t="s">
        <v>84</v>
      </c>
      <c r="V20" s="71" t="s">
        <v>11</v>
      </c>
    </row>
    <row r="21" spans="1:22" ht="102.75" customHeight="1" thickBot="1" x14ac:dyDescent="0.3">
      <c r="A21" s="36"/>
      <c r="B21" s="159"/>
      <c r="C21" s="160"/>
      <c r="D21" s="161"/>
      <c r="E21" s="162"/>
      <c r="F21" s="163" t="s">
        <v>90</v>
      </c>
      <c r="G21" s="205"/>
      <c r="H21" s="164" t="s">
        <v>36</v>
      </c>
      <c r="I21" s="165"/>
      <c r="J21" s="166"/>
      <c r="K21" s="165"/>
      <c r="L21" s="167"/>
      <c r="M21" s="168"/>
      <c r="N21" s="168"/>
      <c r="O21" s="169"/>
      <c r="P21" s="170"/>
      <c r="Q21" s="171"/>
      <c r="R21" s="214"/>
      <c r="S21" s="172">
        <f>D20*R21</f>
        <v>0</v>
      </c>
      <c r="T21" s="173"/>
      <c r="U21" s="174"/>
      <c r="V21" s="175"/>
    </row>
    <row r="22" spans="1:22" ht="17.45" customHeight="1" thickTop="1" thickBot="1" x14ac:dyDescent="0.3">
      <c r="C22" s="1"/>
      <c r="D22" s="1"/>
      <c r="E22" s="1"/>
      <c r="F22" s="1"/>
      <c r="G22" s="1"/>
      <c r="H22" s="1"/>
      <c r="I22" s="1"/>
      <c r="J22" s="1"/>
      <c r="N22" s="1"/>
      <c r="O22" s="1"/>
      <c r="P22" s="1"/>
    </row>
    <row r="23" spans="1:22" ht="51.75" customHeight="1" thickTop="1" thickBot="1" x14ac:dyDescent="0.3">
      <c r="B23" s="176" t="s">
        <v>31</v>
      </c>
      <c r="C23" s="176"/>
      <c r="D23" s="176"/>
      <c r="E23" s="176"/>
      <c r="F23" s="176"/>
      <c r="G23" s="176"/>
      <c r="H23" s="177"/>
      <c r="I23" s="177"/>
      <c r="J23" s="178"/>
      <c r="K23" s="178"/>
      <c r="L23" s="27"/>
      <c r="M23" s="27"/>
      <c r="N23" s="27"/>
      <c r="O23" s="179"/>
      <c r="P23" s="179"/>
      <c r="Q23" s="180" t="s">
        <v>9</v>
      </c>
      <c r="R23" s="181" t="s">
        <v>10</v>
      </c>
      <c r="S23" s="182"/>
      <c r="T23" s="183"/>
      <c r="U23" s="184"/>
      <c r="V23" s="185"/>
    </row>
    <row r="24" spans="1:22" ht="50.45" customHeight="1" thickTop="1" thickBot="1" x14ac:dyDescent="0.3">
      <c r="B24" s="186" t="s">
        <v>30</v>
      </c>
      <c r="C24" s="186"/>
      <c r="D24" s="186"/>
      <c r="E24" s="186"/>
      <c r="F24" s="186"/>
      <c r="G24" s="186"/>
      <c r="H24" s="186"/>
      <c r="I24" s="187"/>
      <c r="L24" s="7"/>
      <c r="M24" s="7"/>
      <c r="N24" s="7"/>
      <c r="O24" s="188"/>
      <c r="P24" s="188"/>
      <c r="Q24" s="189">
        <f>SUM(P7:P21)</f>
        <v>69215</v>
      </c>
      <c r="R24" s="190">
        <f>SUM(S7:S21)</f>
        <v>0</v>
      </c>
      <c r="S24" s="191"/>
      <c r="T24" s="192"/>
    </row>
    <row r="25" spans="1:22" ht="15.75" thickTop="1" x14ac:dyDescent="0.25">
      <c r="B25" s="193" t="s">
        <v>34</v>
      </c>
      <c r="C25" s="193"/>
      <c r="D25" s="193"/>
      <c r="E25" s="193"/>
      <c r="F25" s="193"/>
      <c r="G25" s="193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94"/>
      <c r="C26" s="194"/>
      <c r="D26" s="194"/>
      <c r="E26" s="194"/>
      <c r="F26" s="1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94"/>
      <c r="C27" s="194"/>
      <c r="D27" s="194"/>
      <c r="E27" s="194"/>
      <c r="F27" s="1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94"/>
      <c r="C28" s="194"/>
      <c r="D28" s="194"/>
      <c r="E28" s="194"/>
      <c r="F28" s="1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78"/>
      <c r="D29" s="195"/>
      <c r="E29" s="178"/>
      <c r="F29" s="17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H30" s="197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78"/>
      <c r="D31" s="195"/>
      <c r="E31" s="178"/>
      <c r="F31" s="17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78"/>
      <c r="D32" s="195"/>
      <c r="E32" s="178"/>
      <c r="F32" s="17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78"/>
      <c r="D33" s="195"/>
      <c r="E33" s="178"/>
      <c r="F33" s="17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78"/>
      <c r="D34" s="195"/>
      <c r="E34" s="178"/>
      <c r="F34" s="17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78"/>
      <c r="D35" s="195"/>
      <c r="E35" s="178"/>
      <c r="F35" s="17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78"/>
      <c r="D36" s="195"/>
      <c r="E36" s="178"/>
      <c r="F36" s="17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78"/>
      <c r="D37" s="195"/>
      <c r="E37" s="178"/>
      <c r="F37" s="17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78"/>
      <c r="D38" s="195"/>
      <c r="E38" s="178"/>
      <c r="F38" s="17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78"/>
      <c r="D39" s="195"/>
      <c r="E39" s="178"/>
      <c r="F39" s="17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78"/>
      <c r="D40" s="195"/>
      <c r="E40" s="178"/>
      <c r="F40" s="17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78"/>
      <c r="D41" s="195"/>
      <c r="E41" s="178"/>
      <c r="F41" s="17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78"/>
      <c r="D42" s="195"/>
      <c r="E42" s="178"/>
      <c r="F42" s="17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78"/>
      <c r="D43" s="195"/>
      <c r="E43" s="178"/>
      <c r="F43" s="17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78"/>
      <c r="D44" s="195"/>
      <c r="E44" s="178"/>
      <c r="F44" s="17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78"/>
      <c r="D45" s="195"/>
      <c r="E45" s="178"/>
      <c r="F45" s="17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78"/>
      <c r="D46" s="195"/>
      <c r="E46" s="178"/>
      <c r="F46" s="17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78"/>
      <c r="D47" s="195"/>
      <c r="E47" s="178"/>
      <c r="F47" s="17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78"/>
      <c r="D48" s="195"/>
      <c r="E48" s="178"/>
      <c r="F48" s="17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78"/>
      <c r="D49" s="195"/>
      <c r="E49" s="178"/>
      <c r="F49" s="17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78"/>
      <c r="D50" s="195"/>
      <c r="E50" s="178"/>
      <c r="F50" s="17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78"/>
      <c r="D51" s="195"/>
      <c r="E51" s="178"/>
      <c r="F51" s="17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78"/>
      <c r="D52" s="195"/>
      <c r="E52" s="178"/>
      <c r="F52" s="17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78"/>
      <c r="D53" s="195"/>
      <c r="E53" s="178"/>
      <c r="F53" s="17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78"/>
      <c r="D54" s="195"/>
      <c r="E54" s="178"/>
      <c r="F54" s="17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78"/>
      <c r="D55" s="195"/>
      <c r="E55" s="178"/>
      <c r="F55" s="17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78"/>
      <c r="D56" s="195"/>
      <c r="E56" s="178"/>
      <c r="F56" s="17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78"/>
      <c r="D57" s="195"/>
      <c r="E57" s="178"/>
      <c r="F57" s="17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78"/>
      <c r="D58" s="195"/>
      <c r="E58" s="178"/>
      <c r="F58" s="17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78"/>
      <c r="D59" s="195"/>
      <c r="E59" s="178"/>
      <c r="F59" s="17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78"/>
      <c r="D60" s="195"/>
      <c r="E60" s="178"/>
      <c r="F60" s="17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78"/>
      <c r="D61" s="195"/>
      <c r="E61" s="178"/>
      <c r="F61" s="17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78"/>
      <c r="D62" s="195"/>
      <c r="E62" s="178"/>
      <c r="F62" s="17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78"/>
      <c r="D63" s="195"/>
      <c r="E63" s="178"/>
      <c r="F63" s="17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78"/>
      <c r="D64" s="195"/>
      <c r="E64" s="178"/>
      <c r="F64" s="17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78"/>
      <c r="D65" s="195"/>
      <c r="E65" s="178"/>
      <c r="F65" s="17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78"/>
      <c r="D66" s="195"/>
      <c r="E66" s="178"/>
      <c r="F66" s="17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78"/>
      <c r="D67" s="195"/>
      <c r="E67" s="178"/>
      <c r="F67" s="17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78"/>
      <c r="D68" s="195"/>
      <c r="E68" s="178"/>
      <c r="F68" s="17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78"/>
      <c r="D69" s="195"/>
      <c r="E69" s="178"/>
      <c r="F69" s="17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78"/>
      <c r="D70" s="195"/>
      <c r="E70" s="178"/>
      <c r="F70" s="17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78"/>
      <c r="D71" s="195"/>
      <c r="E71" s="178"/>
      <c r="F71" s="17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78"/>
      <c r="D72" s="195"/>
      <c r="E72" s="178"/>
      <c r="F72" s="17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78"/>
      <c r="D73" s="195"/>
      <c r="E73" s="178"/>
      <c r="F73" s="17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78"/>
      <c r="D74" s="195"/>
      <c r="E74" s="178"/>
      <c r="F74" s="17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78"/>
      <c r="D75" s="195"/>
      <c r="E75" s="178"/>
      <c r="F75" s="17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78"/>
      <c r="D76" s="195"/>
      <c r="E76" s="178"/>
      <c r="F76" s="17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78"/>
      <c r="D77" s="195"/>
      <c r="E77" s="178"/>
      <c r="F77" s="17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78"/>
      <c r="D78" s="195"/>
      <c r="E78" s="178"/>
      <c r="F78" s="17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78"/>
      <c r="D79" s="195"/>
      <c r="E79" s="178"/>
      <c r="F79" s="17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78"/>
      <c r="D80" s="195"/>
      <c r="E80" s="178"/>
      <c r="F80" s="17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78"/>
      <c r="D81" s="195"/>
      <c r="E81" s="178"/>
      <c r="F81" s="17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78"/>
      <c r="D82" s="195"/>
      <c r="E82" s="178"/>
      <c r="F82" s="17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78"/>
      <c r="D83" s="195"/>
      <c r="E83" s="178"/>
      <c r="F83" s="17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78"/>
      <c r="D84" s="195"/>
      <c r="E84" s="178"/>
      <c r="F84" s="17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78"/>
      <c r="D85" s="195"/>
      <c r="E85" s="178"/>
      <c r="F85" s="17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78"/>
      <c r="D86" s="195"/>
      <c r="E86" s="178"/>
      <c r="F86" s="17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78"/>
      <c r="D87" s="195"/>
      <c r="E87" s="178"/>
      <c r="F87" s="17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78"/>
      <c r="D88" s="195"/>
      <c r="E88" s="178"/>
      <c r="F88" s="17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78"/>
      <c r="D89" s="195"/>
      <c r="E89" s="178"/>
      <c r="F89" s="17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78"/>
      <c r="D90" s="195"/>
      <c r="E90" s="178"/>
      <c r="F90" s="17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78"/>
      <c r="D91" s="195"/>
      <c r="E91" s="178"/>
      <c r="F91" s="17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78"/>
      <c r="D92" s="195"/>
      <c r="E92" s="178"/>
      <c r="F92" s="17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78"/>
      <c r="D93" s="195"/>
      <c r="E93" s="178"/>
      <c r="F93" s="17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78"/>
      <c r="D94" s="195"/>
      <c r="E94" s="178"/>
      <c r="F94" s="17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78"/>
      <c r="D95" s="195"/>
      <c r="E95" s="178"/>
      <c r="F95" s="17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78"/>
      <c r="D96" s="195"/>
      <c r="E96" s="178"/>
      <c r="F96" s="17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78"/>
      <c r="D97" s="195"/>
      <c r="E97" s="178"/>
      <c r="F97" s="17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78"/>
      <c r="D98" s="195"/>
      <c r="E98" s="178"/>
      <c r="F98" s="17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78"/>
      <c r="D99" s="195"/>
      <c r="E99" s="178"/>
      <c r="F99" s="17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78"/>
      <c r="D100" s="195"/>
      <c r="E100" s="178"/>
      <c r="F100" s="17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78"/>
      <c r="D101" s="195"/>
      <c r="E101" s="178"/>
      <c r="F101" s="17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78"/>
      <c r="D102" s="195"/>
      <c r="E102" s="178"/>
      <c r="F102" s="178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78"/>
      <c r="D103" s="195"/>
      <c r="E103" s="178"/>
      <c r="F103" s="178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78"/>
      <c r="D104" s="195"/>
      <c r="E104" s="178"/>
      <c r="F104" s="178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78"/>
      <c r="D105" s="195"/>
      <c r="E105" s="178"/>
      <c r="F105" s="178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78"/>
      <c r="D106" s="195"/>
      <c r="E106" s="178"/>
      <c r="F106" s="178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78"/>
      <c r="D107" s="195"/>
      <c r="E107" s="178"/>
      <c r="F107" s="178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78"/>
      <c r="D108" s="195"/>
      <c r="E108" s="178"/>
      <c r="F108" s="178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78"/>
      <c r="D109" s="195"/>
      <c r="E109" s="178"/>
      <c r="F109" s="178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78"/>
      <c r="D110" s="195"/>
      <c r="E110" s="178"/>
      <c r="F110" s="178"/>
      <c r="G110" s="16"/>
      <c r="H110" s="16"/>
      <c r="I110" s="11"/>
      <c r="J110" s="11"/>
      <c r="K110" s="11"/>
      <c r="L110" s="11"/>
      <c r="M110" s="11"/>
      <c r="N110" s="17"/>
      <c r="O110" s="17"/>
      <c r="P110" s="17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</sheetData>
  <sheetProtection algorithmName="SHA-512" hashValue="I2M0bUPLoPoCo/gryUGH8BbLPpAaizO/lIo++X3zymuIWPbuE2FiN4xzv0ImwHzn4yyMXo6CFlKt1+PlihQvYg==" saltValue="Ec0ExlFe3ekde6JBTp9Ybg==" spinCount="100000" sheet="1" objects="1" scenarios="1"/>
  <mergeCells count="33">
    <mergeCell ref="L7:L14"/>
    <mergeCell ref="B1:D1"/>
    <mergeCell ref="G5:H5"/>
    <mergeCell ref="B25:G25"/>
    <mergeCell ref="R24:T24"/>
    <mergeCell ref="R23:T23"/>
    <mergeCell ref="B23:G23"/>
    <mergeCell ref="B24:H24"/>
    <mergeCell ref="N7:N14"/>
    <mergeCell ref="O7:O14"/>
    <mergeCell ref="I7:I14"/>
    <mergeCell ref="J7:J14"/>
    <mergeCell ref="K7:K14"/>
    <mergeCell ref="M7:M14"/>
    <mergeCell ref="M17:M21"/>
    <mergeCell ref="N17:N21"/>
    <mergeCell ref="O17:O21"/>
    <mergeCell ref="V8:V9"/>
    <mergeCell ref="V12:V14"/>
    <mergeCell ref="V20:V21"/>
    <mergeCell ref="U20:U21"/>
    <mergeCell ref="P20:P21"/>
    <mergeCell ref="Q20:Q21"/>
    <mergeCell ref="T20:T21"/>
    <mergeCell ref="J17:J21"/>
    <mergeCell ref="K17:K21"/>
    <mergeCell ref="L20:L21"/>
    <mergeCell ref="L17:L19"/>
    <mergeCell ref="B20:B21"/>
    <mergeCell ref="C20:C21"/>
    <mergeCell ref="D20:D21"/>
    <mergeCell ref="E20:E21"/>
    <mergeCell ref="I17:I21"/>
  </mergeCells>
  <conditionalFormatting sqref="G7:H21 R7:R2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1">
    <cfRule type="notContainsBlanks" dxfId="2" priority="78">
      <formula>LEN(TRIM(G7))&gt;0</formula>
    </cfRule>
  </conditionalFormatting>
  <conditionalFormatting sqref="T7:T2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20" xr:uid="{349A6282-9232-40B5-B155-0C95E3B5B228}">
      <formula1>"ks,bal,sada,m,"</formula1>
    </dataValidation>
    <dataValidation type="list" allowBlank="1" showInputMessage="1" showErrorMessage="1" sqref="J15:J17 J7" xr:uid="{3257789D-3A65-43A0-BEB4-13AE8EFB6D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 V16:V20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2024-11-06T12:57:10Z</cp:lastPrinted>
  <dcterms:created xsi:type="dcterms:W3CDTF">2014-03-05T12:43:32Z</dcterms:created>
  <dcterms:modified xsi:type="dcterms:W3CDTF">2024-11-06T14:09:39Z</dcterms:modified>
</cp:coreProperties>
</file>